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ottstiftonline-my.sharepoint.com/personal/bjorn_leirdal_lottstift_no/Documents/H-mappe/Krisepakken/Krisepakke 2/"/>
    </mc:Choice>
  </mc:AlternateContent>
  <xr:revisionPtr revIDLastSave="0" documentId="8_{AE8365F8-59DF-452A-80FE-E894FF88CDD1}" xr6:coauthVersionLast="45" xr6:coauthVersionMax="45" xr10:uidLastSave="{00000000-0000-0000-0000-000000000000}"/>
  <bookViews>
    <workbookView xWindow="560" yWindow="700" windowWidth="17530" windowHeight="9180" xr2:uid="{A74270D0-0B67-4720-A4A3-169F8CF33817}"/>
  </bookViews>
  <sheets>
    <sheet name="Nøkkeltal krisepakke 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2" i="1" l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N17" i="1"/>
  <c r="I17" i="1"/>
  <c r="D17" i="1"/>
  <c r="N16" i="1"/>
  <c r="I16" i="1"/>
  <c r="D16" i="1"/>
  <c r="N15" i="1"/>
  <c r="I15" i="1"/>
  <c r="D15" i="1"/>
  <c r="N14" i="1"/>
  <c r="I14" i="1"/>
  <c r="D14" i="1"/>
  <c r="N13" i="1"/>
  <c r="I13" i="1"/>
  <c r="D13" i="1"/>
  <c r="N12" i="1"/>
  <c r="I12" i="1"/>
  <c r="D12" i="1"/>
  <c r="N11" i="1"/>
  <c r="I11" i="1"/>
  <c r="D11" i="1"/>
  <c r="N10" i="1"/>
  <c r="I10" i="1"/>
  <c r="D10" i="1"/>
  <c r="N9" i="1"/>
  <c r="I9" i="1"/>
  <c r="D9" i="1"/>
  <c r="S8" i="1"/>
  <c r="N8" i="1"/>
  <c r="I8" i="1"/>
  <c r="D8" i="1"/>
  <c r="S7" i="1"/>
  <c r="N7" i="1"/>
  <c r="I7" i="1"/>
  <c r="D7" i="1"/>
  <c r="S6" i="1"/>
  <c r="N6" i="1"/>
  <c r="I6" i="1"/>
  <c r="D6" i="1"/>
  <c r="S5" i="1"/>
  <c r="N5" i="1"/>
  <c r="I5" i="1"/>
  <c r="D5" i="1"/>
</calcChain>
</file>

<file path=xl/sharedStrings.xml><?xml version="1.0" encoding="utf-8"?>
<sst xmlns="http://schemas.openxmlformats.org/spreadsheetml/2006/main" count="74" uniqueCount="54">
  <si>
    <t>Fylkesfordeling - tildelt beløp</t>
  </si>
  <si>
    <t>Kategorifordeling - tildelt beløp</t>
  </si>
  <si>
    <t>Fylkesfordeling - tal godkjente søknadar</t>
  </si>
  <si>
    <t>Godkjente søknadar fordelt på tildelt beløp</t>
  </si>
  <si>
    <t>Fylke</t>
  </si>
  <si>
    <t>Sum tildelt beløp</t>
  </si>
  <si>
    <t>I Prosent</t>
  </si>
  <si>
    <t>Kategori frivilligheitsreg.</t>
  </si>
  <si>
    <t>I prosent</t>
  </si>
  <si>
    <t>Tal godkjente søknadar</t>
  </si>
  <si>
    <t>Godkjent søknadsbeløp</t>
  </si>
  <si>
    <t>AGDER FYLKESKOMMUNE</t>
  </si>
  <si>
    <t>Andre</t>
  </si>
  <si>
    <t>1 mill. kr eller meir</t>
  </si>
  <si>
    <t>INNLANDET FYLKESKOMMUNE</t>
  </si>
  <si>
    <t>Andre helsetjenester</t>
  </si>
  <si>
    <t>100 000 kr eller mindre</t>
  </si>
  <si>
    <t>MØRE OG ROMSDAL FYLKESKOMMUNE</t>
  </si>
  <si>
    <t>Annen utdanning</t>
  </si>
  <si>
    <t>Over 100 000 kr og opp til 1 mill. kr</t>
  </si>
  <si>
    <t>NORDLAND FYLKESKOMMUNE</t>
  </si>
  <si>
    <t>Arbeidstakerorganisasjoner</t>
  </si>
  <si>
    <t>Totalsum</t>
  </si>
  <si>
    <t>Oslo kommune</t>
  </si>
  <si>
    <t>Barne- og ungdomsorganisasjoner</t>
  </si>
  <si>
    <t>ROGALAND FYLKESKOMMUNE</t>
  </si>
  <si>
    <t>Bolig- og lokalmiljø</t>
  </si>
  <si>
    <t>Svalbard kommune</t>
  </si>
  <si>
    <t>Dyrevern</t>
  </si>
  <si>
    <t>TROMS OG FINNMARK FYLKESKOMMUNE</t>
  </si>
  <si>
    <t>Forskning og utvikling</t>
  </si>
  <si>
    <t>TRØNDELAG FYLKESKOMMUNE</t>
  </si>
  <si>
    <t>Frivillighetssentraler</t>
  </si>
  <si>
    <t>VESTFOLD OG TELEMARK FYLKESKOMMUNE</t>
  </si>
  <si>
    <t>Grunn og videregående utdanning</t>
  </si>
  <si>
    <t>VESTLAND FYLKESKOMMUNE</t>
  </si>
  <si>
    <t>Høgskole og universitet</t>
  </si>
  <si>
    <t>VIKEN FYLKESKOMMUNE</t>
  </si>
  <si>
    <t>Idrett</t>
  </si>
  <si>
    <t>Interesseorganisasjoner</t>
  </si>
  <si>
    <t>Internasjonale aktiviteter</t>
  </si>
  <si>
    <t>Krisehjelp og støttearbeid</t>
  </si>
  <si>
    <t>Kultur og kunst</t>
  </si>
  <si>
    <t>Lokalsamfunnsutvikling</t>
  </si>
  <si>
    <t>Mangfold og inkludering</t>
  </si>
  <si>
    <t>Natur- og miljøvern</t>
  </si>
  <si>
    <t>Næringslivs- og arbeidsgiverorganisasjoner</t>
  </si>
  <si>
    <t>Pengeutdelende stiftelser</t>
  </si>
  <si>
    <t>Politiske organisasjoner</t>
  </si>
  <si>
    <t>Rekreasjon og sosiale foreninger</t>
  </si>
  <si>
    <t>Sosiale tjenester</t>
  </si>
  <si>
    <t>Tros- og livssynsorganisasjoner</t>
  </si>
  <si>
    <t>Yrkessammenslutninger</t>
  </si>
  <si>
    <t>Økonomisk og materiell støtte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</si>
</sst>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0.0\ 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3" fillId="0" borderId="0" xfId="0" applyFont="1"/>
    <xf numFmtId="0" fontId="2" fillId="0" borderId="0" xfId="0" applyFont="1"/>
    <xf numFmtId="164" fontId="0" fillId="0" borderId="0" xfId="1" applyNumberFormat="1" applyFont="1"/>
    <xf numFmtId="165" fontId="0" fillId="0" borderId="0" xfId="2" applyNumberFormat="1" applyFont="1"/>
    <xf numFmtId="10" fontId="0" fillId="0" borderId="0" xfId="2" applyNumberFormat="1" applyFont="1"/>
    <xf numFmtId="0" fontId="2" fillId="0" borderId="1" xfId="0" applyFont="1" applyBorder="1"/>
    <xf numFmtId="165" fontId="2" fillId="0" borderId="1" xfId="2" applyNumberFormat="1" applyFont="1" applyBorder="1"/>
    <xf numFmtId="164" fontId="2" fillId="0" borderId="1" xfId="1" applyNumberFormat="1" applyFont="1" applyBorder="1"/>
    <xf numFmtId="9" fontId="2" fillId="0" borderId="1" xfId="2" applyFont="1" applyBorder="1"/>
    <xf numFmtId="10" fontId="2" fillId="0" borderId="1" xfId="2" applyNumberFormat="1" applyFont="1" applyBorder="1"/>
  </cellXfs>
  <cellStyles count="3">
    <cellStyle name="Komma" xfId="1" builtinId="3"/>
    <cellStyle name="Normal" xfId="0" builtinId="0"/>
    <cellStyle name="Prosent" xfId="2" builtinId="5"/>
  </cellStyles>
  <dxfs count="9">
    <dxf>
      <numFmt numFmtId="165" formatCode="0.0\ %"/>
    </dxf>
    <dxf>
      <numFmt numFmtId="165" formatCode="0.0\ %"/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\ 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_-;\-* #,##0_-;_-* &quot;-&quot;??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_-;\-* #,##0_-;_-* &quot;-&quot;??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8929426-B92C-4523-B214-D2DE9CA95CA0}" name="Tabell1" displayName="Tabell1" ref="B4:D17" totalsRowShown="0" headerRowDxfId="8">
  <autoFilter ref="B4:D17" xr:uid="{A6942A85-B11D-4949-8548-71DF931F9634}"/>
  <tableColumns count="3">
    <tableColumn id="1" xr3:uid="{819F94C2-DF49-47D4-B9C1-892003603EB1}" name="Fylke"/>
    <tableColumn id="2" xr3:uid="{5D9B4F95-2B0A-45FC-8BA4-E7771D63F168}" name="Sum tildelt beløp" dataDxfId="7" dataCellStyle="Komma"/>
    <tableColumn id="3" xr3:uid="{DF56454A-7FD9-4F98-AC70-51DAFEC8E6C8}" name="I Prosent" dataDxfId="6">
      <calculatedColumnFormula>Tabell1[[#This Row],[Sum tildelt beløp]]/$C$17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6D6370C-7229-4050-94F4-7ED3F91B8D8E}" name="Tabell2" displayName="Tabell2" ref="G4:I32" totalsRowShown="0" headerRowDxfId="5">
  <autoFilter ref="G4:I32" xr:uid="{3B11F6D3-8FF7-4AFA-827A-1321BBD811DE}"/>
  <tableColumns count="3">
    <tableColumn id="1" xr3:uid="{D331C993-366F-473C-BF82-2CCC82C236C4}" name="Kategori frivilligheitsreg."/>
    <tableColumn id="2" xr3:uid="{931D1013-D3BB-4C2F-A329-11C6740EA07F}" name="Sum tildelt beløp" dataDxfId="4" dataCellStyle="Komma"/>
    <tableColumn id="3" xr3:uid="{55B648CE-0915-49E2-981E-E6D9F12BDF98}" name="I prosent" dataDxfId="3" dataCellStyle="Prosent">
      <calculatedColumnFormula>H5/$H$32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A9FD4819-33C0-4C0F-B6FD-8F99510BE66B}" name="Tabell3" displayName="Tabell3" ref="L4:N17" totalsRowShown="0" headerRowDxfId="2">
  <autoFilter ref="L4:N17" xr:uid="{A485A5F7-5949-455B-8E85-19384DDC4727}"/>
  <tableColumns count="3">
    <tableColumn id="1" xr3:uid="{E04CAEF8-A470-43FA-85F0-34DAA4B66174}" name="Fylke"/>
    <tableColumn id="2" xr3:uid="{22CA395E-378B-416E-A873-0EE85C4FB3F0}" name="Tal godkjente søknadar"/>
    <tableColumn id="3" xr3:uid="{7616309B-9ED1-4F70-B7C0-EFC15A488D32}" name="I prosent" dataDxfId="1" dataCellStyle="Prosent">
      <calculatedColumnFormula>Tabell3[[#This Row],[Tal godkjente søknadar]]/$M$17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517F5B65-0174-4310-84ED-E013A74DBE0F}" name="Tabell4" displayName="Tabell4" ref="Q4:S8" totalsRowShown="0">
  <autoFilter ref="Q4:S8" xr:uid="{D9987C23-BB9D-4EAF-B37B-C3943ABCBBAA}"/>
  <tableColumns count="3">
    <tableColumn id="1" xr3:uid="{96E18B19-AC43-4C15-AA49-5DF4F0C88AF4}" name="Godkjent søknadsbeløp"/>
    <tableColumn id="2" xr3:uid="{ADF45A6D-4996-4BA9-97CF-263238F269A9}" name="Tal godkjente søknadar"/>
    <tableColumn id="3" xr3:uid="{C396E3E7-8AAB-4578-8F0A-D0B9C7D89150}" name="I prosent" dataDxfId="0" dataCellStyle="Prosent">
      <calculatedColumnFormula>Tabell4[[#This Row],[Tal godkjente søknadar]]/$R$8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ED61CC-7BD7-4826-881A-6FD077922C43}">
  <dimension ref="B2:S32"/>
  <sheetViews>
    <sheetView tabSelected="1" topLeftCell="L1" workbookViewId="0">
      <selection activeCell="Q15" sqref="Q15"/>
    </sheetView>
  </sheetViews>
  <sheetFormatPr baseColWidth="10" defaultRowHeight="14.5" x14ac:dyDescent="0.35"/>
  <cols>
    <col min="2" max="2" width="39.453125" bestFit="1" customWidth="1"/>
    <col min="3" max="3" width="24.7265625" customWidth="1"/>
    <col min="7" max="7" width="39.81640625" bestFit="1" customWidth="1"/>
    <col min="8" max="8" width="18.453125" bestFit="1" customWidth="1"/>
    <col min="9" max="9" width="12" bestFit="1" customWidth="1"/>
    <col min="12" max="12" width="39.453125" bestFit="1" customWidth="1"/>
    <col min="13" max="13" width="26.7265625" bestFit="1" customWidth="1"/>
    <col min="17" max="17" width="31.54296875" bestFit="1" customWidth="1"/>
    <col min="18" max="18" width="24" bestFit="1" customWidth="1"/>
  </cols>
  <sheetData>
    <row r="2" spans="2:19" s="1" customFormat="1" ht="15.5" x14ac:dyDescent="0.35">
      <c r="B2" s="1" t="s">
        <v>0</v>
      </c>
      <c r="G2" s="1" t="s">
        <v>1</v>
      </c>
      <c r="L2" s="1" t="s">
        <v>2</v>
      </c>
      <c r="Q2" s="1" t="s">
        <v>3</v>
      </c>
    </row>
    <row r="4" spans="2:19" x14ac:dyDescent="0.35">
      <c r="B4" s="2" t="s">
        <v>4</v>
      </c>
      <c r="C4" s="2" t="s">
        <v>5</v>
      </c>
      <c r="D4" s="2" t="s">
        <v>6</v>
      </c>
      <c r="G4" s="2" t="s">
        <v>7</v>
      </c>
      <c r="H4" s="2" t="s">
        <v>5</v>
      </c>
      <c r="I4" s="2" t="s">
        <v>8</v>
      </c>
      <c r="L4" s="2" t="s">
        <v>4</v>
      </c>
      <c r="M4" s="2" t="s">
        <v>9</v>
      </c>
      <c r="N4" s="2" t="s">
        <v>8</v>
      </c>
      <c r="Q4" t="s">
        <v>10</v>
      </c>
      <c r="R4" t="s">
        <v>9</v>
      </c>
      <c r="S4" t="s">
        <v>8</v>
      </c>
    </row>
    <row r="5" spans="2:19" x14ac:dyDescent="0.35">
      <c r="B5" t="s">
        <v>11</v>
      </c>
      <c r="C5" s="3">
        <v>58247451.200000003</v>
      </c>
      <c r="D5" s="4">
        <f>Tabell1[[#This Row],[Sum tildelt beløp]]/$C$17</f>
        <v>5.5244395001513874E-2</v>
      </c>
      <c r="G5" t="s">
        <v>12</v>
      </c>
      <c r="H5" s="3">
        <v>45779</v>
      </c>
      <c r="I5" s="5">
        <f>H5/$H$32</f>
        <v>4.3418778103964544E-5</v>
      </c>
      <c r="L5" t="s">
        <v>11</v>
      </c>
      <c r="M5">
        <v>386</v>
      </c>
      <c r="N5" s="4">
        <f>Tabell3[[#This Row],[Tal godkjente søknadar]]/$M$17</f>
        <v>5.7414844563438941E-2</v>
      </c>
      <c r="Q5" t="s">
        <v>13</v>
      </c>
      <c r="R5">
        <v>121</v>
      </c>
      <c r="S5" s="4">
        <f>Tabell4[[#This Row],[Tal godkjente søknadar]]/$R$8</f>
        <v>1.7997917596311169E-2</v>
      </c>
    </row>
    <row r="6" spans="2:19" x14ac:dyDescent="0.35">
      <c r="B6" t="s">
        <v>14</v>
      </c>
      <c r="C6" s="3">
        <v>71623586.5</v>
      </c>
      <c r="D6" s="4">
        <f>Tabell1[[#This Row],[Sum tildelt beløp]]/$C$17</f>
        <v>6.7930898649022714E-2</v>
      </c>
      <c r="G6" t="s">
        <v>15</v>
      </c>
      <c r="H6" s="3">
        <v>9799960</v>
      </c>
      <c r="I6" s="5">
        <f t="shared" ref="I6:I32" si="0">H6/$H$32</f>
        <v>9.2947047481973903E-3</v>
      </c>
      <c r="L6" t="s">
        <v>14</v>
      </c>
      <c r="M6">
        <v>592</v>
      </c>
      <c r="N6" s="4">
        <f>Tabell3[[#This Row],[Tal godkjente søknadar]]/$M$17</f>
        <v>8.8055927413357132E-2</v>
      </c>
      <c r="Q6" t="s">
        <v>16</v>
      </c>
      <c r="R6">
        <v>4696</v>
      </c>
      <c r="S6" s="4">
        <f>Tabell4[[#This Row],[Tal godkjente søknadar]]/$R$8</f>
        <v>0.69849769448163024</v>
      </c>
    </row>
    <row r="7" spans="2:19" x14ac:dyDescent="0.35">
      <c r="B7" t="s">
        <v>17</v>
      </c>
      <c r="C7" s="3">
        <v>57317718.800000004</v>
      </c>
      <c r="D7" s="4">
        <f>Tabell1[[#This Row],[Sum tildelt beløp]]/$C$17</f>
        <v>5.4362596692864355E-2</v>
      </c>
      <c r="G7" t="s">
        <v>18</v>
      </c>
      <c r="H7" s="3">
        <v>14831947</v>
      </c>
      <c r="I7" s="5">
        <f t="shared" si="0"/>
        <v>1.4067258254718596E-2</v>
      </c>
      <c r="L7" t="s">
        <v>17</v>
      </c>
      <c r="M7">
        <v>474</v>
      </c>
      <c r="N7" s="4">
        <f>Tabell3[[#This Row],[Tal godkjente søknadar]]/$M$17</f>
        <v>7.0504239178937972E-2</v>
      </c>
      <c r="Q7" t="s">
        <v>19</v>
      </c>
      <c r="R7">
        <v>1906</v>
      </c>
      <c r="S7" s="4">
        <f>Tabell4[[#This Row],[Tal godkjente søknadar]]/$R$8</f>
        <v>0.28350438792205862</v>
      </c>
    </row>
    <row r="8" spans="2:19" ht="15" thickBot="1" x14ac:dyDescent="0.4">
      <c r="B8" t="s">
        <v>20</v>
      </c>
      <c r="C8" s="3">
        <v>40797783.199999996</v>
      </c>
      <c r="D8" s="4">
        <f>Tabell1[[#This Row],[Sum tildelt beløp]]/$C$17</f>
        <v>3.8694377244903828E-2</v>
      </c>
      <c r="G8" t="s">
        <v>21</v>
      </c>
      <c r="H8" s="3">
        <v>29400</v>
      </c>
      <c r="I8" s="5">
        <f t="shared" si="0"/>
        <v>2.7884228057767918E-5</v>
      </c>
      <c r="L8" t="s">
        <v>20</v>
      </c>
      <c r="M8">
        <v>425</v>
      </c>
      <c r="N8" s="4">
        <f>Tabell3[[#This Row],[Tal godkjente søknadar]]/$M$17</f>
        <v>6.3215826268035097E-2</v>
      </c>
      <c r="Q8" s="6" t="s">
        <v>22</v>
      </c>
      <c r="R8" s="6">
        <v>6723</v>
      </c>
      <c r="S8" s="7">
        <f>Tabell4[[#This Row],[Tal godkjente søknadar]]/$R$8</f>
        <v>1</v>
      </c>
    </row>
    <row r="9" spans="2:19" x14ac:dyDescent="0.35">
      <c r="B9" t="s">
        <v>23</v>
      </c>
      <c r="C9" s="3">
        <v>190439343</v>
      </c>
      <c r="D9" s="4">
        <f>Tabell1[[#This Row],[Sum tildelt beløp]]/$C$17</f>
        <v>0.18062088678175134</v>
      </c>
      <c r="G9" t="s">
        <v>24</v>
      </c>
      <c r="H9" s="3">
        <v>37695761.299999997</v>
      </c>
      <c r="I9" s="5">
        <f t="shared" si="0"/>
        <v>3.5752285880965372E-2</v>
      </c>
      <c r="L9" t="s">
        <v>23</v>
      </c>
      <c r="M9">
        <v>490</v>
      </c>
      <c r="N9" s="4">
        <f>Tabell3[[#This Row],[Tal godkjente søknadar]]/$M$17</f>
        <v>7.2884129109028709E-2</v>
      </c>
    </row>
    <row r="10" spans="2:19" x14ac:dyDescent="0.35">
      <c r="B10" t="s">
        <v>25</v>
      </c>
      <c r="C10" s="3">
        <v>83512686.299999997</v>
      </c>
      <c r="D10" s="4">
        <f>Tabell1[[#This Row],[Sum tildelt beløp]]/$C$17</f>
        <v>7.9207033690681314E-2</v>
      </c>
      <c r="G10" t="s">
        <v>26</v>
      </c>
      <c r="H10" s="3">
        <v>2031653</v>
      </c>
      <c r="I10" s="5">
        <f t="shared" si="0"/>
        <v>1.9269073328655906E-3</v>
      </c>
      <c r="L10" t="s">
        <v>25</v>
      </c>
      <c r="M10">
        <v>484</v>
      </c>
      <c r="N10" s="4">
        <f>Tabell3[[#This Row],[Tal godkjente søknadar]]/$M$17</f>
        <v>7.1991670385244677E-2</v>
      </c>
    </row>
    <row r="11" spans="2:19" x14ac:dyDescent="0.35">
      <c r="B11" t="s">
        <v>27</v>
      </c>
      <c r="C11" s="3">
        <v>217000</v>
      </c>
      <c r="D11" s="4">
        <f>Tabell1[[#This Row],[Sum tildelt beløp]]/$C$17</f>
        <v>2.0581215947400132E-4</v>
      </c>
      <c r="G11" t="s">
        <v>28</v>
      </c>
      <c r="H11" s="3">
        <v>211095</v>
      </c>
      <c r="I11" s="5">
        <f t="shared" si="0"/>
        <v>2.0021160278416731E-4</v>
      </c>
      <c r="L11" t="s">
        <v>27</v>
      </c>
      <c r="M11">
        <v>1</v>
      </c>
      <c r="N11" s="4">
        <f>Tabell3[[#This Row],[Tal godkjente søknadar]]/$M$17</f>
        <v>1.4874312063067083E-4</v>
      </c>
    </row>
    <row r="12" spans="2:19" x14ac:dyDescent="0.35">
      <c r="B12" t="s">
        <v>29</v>
      </c>
      <c r="C12" s="3">
        <v>45518271.5</v>
      </c>
      <c r="D12" s="4">
        <f>Tabell1[[#This Row],[Sum tildelt beløp]]/$C$17</f>
        <v>4.3171491949027141E-2</v>
      </c>
      <c r="G12" t="s">
        <v>30</v>
      </c>
      <c r="H12" s="3">
        <v>1735680.0999999996</v>
      </c>
      <c r="I12" s="5">
        <f t="shared" si="0"/>
        <v>1.6461938688343339E-3</v>
      </c>
      <c r="L12" t="s">
        <v>29</v>
      </c>
      <c r="M12">
        <v>414</v>
      </c>
      <c r="N12" s="4">
        <f>Tabell3[[#This Row],[Tal godkjente søknadar]]/$M$17</f>
        <v>6.1579651941097727E-2</v>
      </c>
    </row>
    <row r="13" spans="2:19" x14ac:dyDescent="0.35">
      <c r="B13" t="s">
        <v>31</v>
      </c>
      <c r="C13" s="3">
        <v>107530001.90000001</v>
      </c>
      <c r="D13" s="4">
        <f>Tabell1[[#This Row],[Sum tildelt beløp]]/$C$17</f>
        <v>0.10198609170176252</v>
      </c>
      <c r="G13" t="s">
        <v>32</v>
      </c>
      <c r="H13" s="3">
        <v>723922</v>
      </c>
      <c r="I13" s="5">
        <f t="shared" si="0"/>
        <v>6.865988484365805E-4</v>
      </c>
      <c r="L13" t="s">
        <v>31</v>
      </c>
      <c r="M13">
        <v>809</v>
      </c>
      <c r="N13" s="4">
        <f>Tabell3[[#This Row],[Tal godkjente søknadar]]/$M$17</f>
        <v>0.12033318459021271</v>
      </c>
    </row>
    <row r="14" spans="2:19" x14ac:dyDescent="0.35">
      <c r="B14" t="s">
        <v>33</v>
      </c>
      <c r="C14" s="3">
        <v>76631342.800000012</v>
      </c>
      <c r="D14" s="4">
        <f>Tabell1[[#This Row],[Sum tildelt beløp]]/$C$17</f>
        <v>7.2680470714564363E-2</v>
      </c>
      <c r="G14" t="s">
        <v>34</v>
      </c>
      <c r="H14" s="3">
        <v>2498946</v>
      </c>
      <c r="I14" s="5">
        <f t="shared" si="0"/>
        <v>2.3701081689811872E-3</v>
      </c>
      <c r="L14" t="s">
        <v>33</v>
      </c>
      <c r="M14">
        <v>567</v>
      </c>
      <c r="N14" s="4">
        <f>Tabell3[[#This Row],[Tal godkjente søknadar]]/$M$17</f>
        <v>8.4337349397590355E-2</v>
      </c>
    </row>
    <row r="15" spans="2:19" x14ac:dyDescent="0.35">
      <c r="B15" t="s">
        <v>35</v>
      </c>
      <c r="C15" s="3">
        <v>133273785.59999999</v>
      </c>
      <c r="D15" s="4">
        <f>Tabell1[[#This Row],[Sum tildelt beløp]]/$C$17</f>
        <v>0.12640260652355328</v>
      </c>
      <c r="G15" t="s">
        <v>36</v>
      </c>
      <c r="H15" s="3">
        <v>595000</v>
      </c>
      <c r="I15" s="5">
        <f t="shared" si="0"/>
        <v>5.643236630738746E-4</v>
      </c>
      <c r="L15" t="s">
        <v>35</v>
      </c>
      <c r="M15">
        <v>871</v>
      </c>
      <c r="N15" s="4">
        <f>Tabell3[[#This Row],[Tal godkjente søknadar]]/$M$17</f>
        <v>0.12955525806931428</v>
      </c>
    </row>
    <row r="16" spans="2:19" x14ac:dyDescent="0.35">
      <c r="B16" t="s">
        <v>37</v>
      </c>
      <c r="C16" s="3">
        <v>189250502.19999999</v>
      </c>
      <c r="D16" s="4">
        <f>Tabell1[[#This Row],[Sum tildelt beløp]]/$C$17</f>
        <v>0.17949333889088129</v>
      </c>
      <c r="G16" t="s">
        <v>38</v>
      </c>
      <c r="H16" s="3">
        <v>636318264.70000005</v>
      </c>
      <c r="I16" s="5">
        <f t="shared" si="0"/>
        <v>0.60351168742237871</v>
      </c>
      <c r="L16" t="s">
        <v>37</v>
      </c>
      <c r="M16">
        <v>1210</v>
      </c>
      <c r="N16" s="4">
        <f>Tabell3[[#This Row],[Tal godkjente søknadar]]/$M$17</f>
        <v>0.17997917596311169</v>
      </c>
    </row>
    <row r="17" spans="2:14" ht="15" thickBot="1" x14ac:dyDescent="0.4">
      <c r="B17" s="6" t="s">
        <v>22</v>
      </c>
      <c r="C17" s="8">
        <v>1054359473</v>
      </c>
      <c r="D17" s="9">
        <f>Tabell1[[#This Row],[Sum tildelt beløp]]/$C$17</f>
        <v>1</v>
      </c>
      <c r="G17" t="s">
        <v>39</v>
      </c>
      <c r="H17" s="3">
        <v>10878234</v>
      </c>
      <c r="I17" s="5">
        <f t="shared" si="0"/>
        <v>1.0317386317066834E-2</v>
      </c>
      <c r="L17" s="6" t="s">
        <v>22</v>
      </c>
      <c r="M17" s="6">
        <v>6723</v>
      </c>
      <c r="N17" s="7">
        <f>Tabell3[[#This Row],[Tal godkjente søknadar]]/$M$17</f>
        <v>1</v>
      </c>
    </row>
    <row r="18" spans="2:14" x14ac:dyDescent="0.35">
      <c r="G18" t="s">
        <v>40</v>
      </c>
      <c r="H18" s="3">
        <v>10006211</v>
      </c>
      <c r="I18" s="5">
        <f t="shared" si="0"/>
        <v>9.4903220924539445E-3</v>
      </c>
    </row>
    <row r="19" spans="2:14" x14ac:dyDescent="0.35">
      <c r="G19" t="s">
        <v>41</v>
      </c>
      <c r="H19" s="3">
        <v>1544198</v>
      </c>
      <c r="I19" s="5">
        <f t="shared" si="0"/>
        <v>1.464583986338405E-3</v>
      </c>
    </row>
    <row r="20" spans="2:14" x14ac:dyDescent="0.35">
      <c r="G20" t="s">
        <v>42</v>
      </c>
      <c r="H20" s="3">
        <v>153170857.10000002</v>
      </c>
      <c r="I20" s="5">
        <f t="shared" si="0"/>
        <v>0.14527384731905377</v>
      </c>
    </row>
    <row r="21" spans="2:14" x14ac:dyDescent="0.35">
      <c r="G21" t="s">
        <v>43</v>
      </c>
      <c r="H21" s="3">
        <v>15109581.699999999</v>
      </c>
      <c r="I21" s="5">
        <f t="shared" si="0"/>
        <v>1.4330578978920976E-2</v>
      </c>
    </row>
    <row r="22" spans="2:14" x14ac:dyDescent="0.35">
      <c r="G22" t="s">
        <v>44</v>
      </c>
      <c r="H22" s="3">
        <v>4752729</v>
      </c>
      <c r="I22" s="5">
        <f t="shared" si="0"/>
        <v>4.5076931745839204E-3</v>
      </c>
    </row>
    <row r="23" spans="2:14" x14ac:dyDescent="0.35">
      <c r="G23" t="s">
        <v>45</v>
      </c>
      <c r="H23" s="3">
        <v>16128158</v>
      </c>
      <c r="I23" s="5">
        <f t="shared" si="0"/>
        <v>1.5296640674275991E-2</v>
      </c>
    </row>
    <row r="24" spans="2:14" x14ac:dyDescent="0.35">
      <c r="G24" t="s">
        <v>46</v>
      </c>
      <c r="H24" s="3">
        <v>870100</v>
      </c>
      <c r="I24" s="5">
        <f t="shared" si="0"/>
        <v>8.252403684715601E-4</v>
      </c>
    </row>
    <row r="25" spans="2:14" x14ac:dyDescent="0.35">
      <c r="G25" t="s">
        <v>47</v>
      </c>
      <c r="H25" s="3">
        <v>541240</v>
      </c>
      <c r="I25" s="5">
        <f t="shared" si="0"/>
        <v>5.1333536033967039E-4</v>
      </c>
    </row>
    <row r="26" spans="2:14" x14ac:dyDescent="0.35">
      <c r="G26" t="s">
        <v>48</v>
      </c>
      <c r="H26" s="3">
        <v>40530</v>
      </c>
      <c r="I26" s="5">
        <f t="shared" si="0"/>
        <v>3.8440400108208634E-5</v>
      </c>
    </row>
    <row r="27" spans="2:14" x14ac:dyDescent="0.35">
      <c r="G27" t="s">
        <v>49</v>
      </c>
      <c r="H27" s="3">
        <v>66422635.100000001</v>
      </c>
      <c r="I27" s="5">
        <f t="shared" si="0"/>
        <v>6.2998092017901366E-2</v>
      </c>
    </row>
    <row r="28" spans="2:14" x14ac:dyDescent="0.35">
      <c r="G28" t="s">
        <v>50</v>
      </c>
      <c r="H28" s="3">
        <v>24752699</v>
      </c>
      <c r="I28" s="5">
        <f t="shared" si="0"/>
        <v>2.3476527345621903E-2</v>
      </c>
    </row>
    <row r="29" spans="2:14" x14ac:dyDescent="0.35">
      <c r="G29" t="s">
        <v>51</v>
      </c>
      <c r="H29" s="3">
        <v>41092540</v>
      </c>
      <c r="I29" s="5">
        <f t="shared" si="0"/>
        <v>3.8973937307243217E-2</v>
      </c>
    </row>
    <row r="30" spans="2:14" x14ac:dyDescent="0.35">
      <c r="G30" t="s">
        <v>52</v>
      </c>
      <c r="H30" s="3">
        <v>743403</v>
      </c>
      <c r="I30" s="5">
        <f t="shared" si="0"/>
        <v>7.0507546907581107E-4</v>
      </c>
    </row>
    <row r="31" spans="2:14" x14ac:dyDescent="0.35">
      <c r="G31" t="s">
        <v>53</v>
      </c>
      <c r="H31" s="3">
        <v>1788949</v>
      </c>
      <c r="I31" s="5">
        <f t="shared" si="0"/>
        <v>1.6967163911467979E-3</v>
      </c>
    </row>
    <row r="32" spans="2:14" ht="15" thickBot="1" x14ac:dyDescent="0.4">
      <c r="G32" s="6" t="s">
        <v>22</v>
      </c>
      <c r="H32" s="8">
        <v>1054359473.0000001</v>
      </c>
      <c r="I32" s="10">
        <f t="shared" si="0"/>
        <v>1</v>
      </c>
    </row>
  </sheetData>
  <pageMargins left="0.7" right="0.7" top="0.75" bottom="0.75" header="0.3" footer="0.3"/>
  <pageSetup paperSize="9" orientation="portrait" r:id="rId1"/>
  <tableParts count="4"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Nøkkeltal krisepakke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Kristian Johnsen Hjetland</dc:creator>
  <cp:lastModifiedBy>Bjørn Leirdal</cp:lastModifiedBy>
  <dcterms:created xsi:type="dcterms:W3CDTF">2020-11-11T07:26:25Z</dcterms:created>
  <dcterms:modified xsi:type="dcterms:W3CDTF">2020-11-11T07:52:27Z</dcterms:modified>
</cp:coreProperties>
</file>